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0" yWindow="-460" windowWidth="28800" windowHeight="180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1" l="1"/>
  <c r="D28" i="1"/>
  <c r="F28" i="1"/>
  <c r="H28" i="1"/>
  <c r="J28" i="1"/>
  <c r="L28" i="1"/>
  <c r="P28" i="1"/>
  <c r="C27" i="1"/>
  <c r="D27" i="1"/>
  <c r="F27" i="1"/>
  <c r="H27" i="1"/>
  <c r="J27" i="1"/>
  <c r="L27" i="1"/>
  <c r="P27" i="1"/>
  <c r="C26" i="1"/>
  <c r="D26" i="1"/>
  <c r="F26" i="1"/>
  <c r="H26" i="1"/>
  <c r="J26" i="1"/>
  <c r="L26" i="1"/>
  <c r="P26" i="1"/>
  <c r="C25" i="1"/>
  <c r="D25" i="1"/>
  <c r="F25" i="1"/>
  <c r="H25" i="1"/>
  <c r="J25" i="1"/>
  <c r="L25" i="1"/>
  <c r="P25" i="1"/>
  <c r="C22" i="1"/>
  <c r="D22" i="1"/>
  <c r="F22" i="1"/>
  <c r="H22" i="1"/>
  <c r="J22" i="1"/>
  <c r="L22" i="1"/>
  <c r="P22" i="1"/>
  <c r="C21" i="1"/>
  <c r="D21" i="1"/>
  <c r="F21" i="1"/>
  <c r="H21" i="1"/>
  <c r="J21" i="1"/>
  <c r="L21" i="1"/>
  <c r="P21" i="1"/>
  <c r="C20" i="1"/>
  <c r="D20" i="1"/>
  <c r="F20" i="1"/>
  <c r="H20" i="1"/>
  <c r="J20" i="1"/>
  <c r="L20" i="1"/>
  <c r="P20" i="1"/>
  <c r="C19" i="1"/>
  <c r="D19" i="1"/>
  <c r="F19" i="1"/>
  <c r="H19" i="1"/>
  <c r="J19" i="1"/>
  <c r="L19" i="1"/>
  <c r="P19" i="1"/>
  <c r="C16" i="1"/>
  <c r="D16" i="1"/>
  <c r="F16" i="1"/>
  <c r="H16" i="1"/>
  <c r="J16" i="1"/>
  <c r="L16" i="1"/>
  <c r="P16" i="1"/>
  <c r="C15" i="1"/>
  <c r="D15" i="1"/>
  <c r="F15" i="1"/>
  <c r="H15" i="1"/>
  <c r="J15" i="1"/>
  <c r="L15" i="1"/>
  <c r="P15" i="1"/>
  <c r="C14" i="1"/>
  <c r="D14" i="1"/>
  <c r="F14" i="1"/>
  <c r="H14" i="1"/>
  <c r="J14" i="1"/>
  <c r="L14" i="1"/>
  <c r="P14" i="1"/>
  <c r="C13" i="1"/>
  <c r="D13" i="1"/>
  <c r="F13" i="1"/>
  <c r="H13" i="1"/>
  <c r="J13" i="1"/>
  <c r="L13" i="1"/>
  <c r="P13" i="1"/>
  <c r="D9" i="1"/>
  <c r="F9" i="1"/>
  <c r="H9" i="1"/>
  <c r="J9" i="1"/>
  <c r="P9" i="1"/>
  <c r="D8" i="1"/>
  <c r="F8" i="1"/>
  <c r="H8" i="1"/>
  <c r="J8" i="1"/>
  <c r="P8" i="1"/>
  <c r="D7" i="1"/>
  <c r="F7" i="1"/>
  <c r="H7" i="1"/>
  <c r="J7" i="1"/>
  <c r="P7" i="1"/>
  <c r="D6" i="1"/>
  <c r="F6" i="1"/>
  <c r="H6" i="1"/>
  <c r="J6" i="1"/>
  <c r="P6" i="1"/>
</calcChain>
</file>

<file path=xl/sharedStrings.xml><?xml version="1.0" encoding="utf-8"?>
<sst xmlns="http://schemas.openxmlformats.org/spreadsheetml/2006/main" count="67" uniqueCount="28">
  <si>
    <t xml:space="preserve"> 2007 EARLY REGISTRATION
DISCOUNT PROGRAM</t>
  </si>
  <si>
    <r>
      <t xml:space="preserve">The Early Registration Discount of </t>
    </r>
    <r>
      <rPr>
        <b/>
        <u/>
        <sz val="13"/>
        <rFont val="Trebuchet MS"/>
        <family val="2"/>
      </rPr>
      <t>10%</t>
    </r>
    <r>
      <rPr>
        <b/>
        <sz val="13"/>
        <rFont val="Trebuchet MS"/>
        <family val="2"/>
      </rPr>
      <t xml:space="preserve"> applies for families who …
 </t>
    </r>
    <r>
      <rPr>
        <b/>
        <u/>
        <sz val="13"/>
        <rFont val="Trebuchet MS"/>
        <family val="2"/>
      </rPr>
      <t>PRE-PAY</t>
    </r>
    <r>
      <rPr>
        <b/>
        <sz val="13"/>
        <rFont val="Trebuchet MS"/>
        <family val="2"/>
      </rPr>
      <t xml:space="preserve"> their tuitions </t>
    </r>
    <r>
      <rPr>
        <b/>
        <u/>
        <sz val="13"/>
        <rFont val="Trebuchet MS"/>
        <family val="2"/>
      </rPr>
      <t>IN FULL</t>
    </r>
    <r>
      <rPr>
        <b/>
        <sz val="13"/>
        <rFont val="Trebuchet MS"/>
        <family val="2"/>
      </rPr>
      <t xml:space="preserve"> for 2017 prior to </t>
    </r>
    <r>
      <rPr>
        <b/>
        <u/>
        <sz val="13"/>
        <rFont val="Trebuchet MS"/>
        <family val="2"/>
      </rPr>
      <t>September 30th, 2016</t>
    </r>
  </si>
  <si>
    <t>Standard Rates:</t>
  </si>
  <si>
    <t>Camper's per Family</t>
  </si>
  <si>
    <t>Duration</t>
  </si>
  <si>
    <t>Base Camp Tuition Fee</t>
  </si>
  <si>
    <t>HST
(13%)</t>
  </si>
  <si>
    <t>Total
Tuition Fee</t>
  </si>
  <si>
    <t>No
Discount</t>
  </si>
  <si>
    <t>Net Total Tuition Fee</t>
  </si>
  <si>
    <t>Insurance</t>
  </si>
  <si>
    <t>Camper
Spending</t>
  </si>
  <si>
    <t>Net Total Camp Fee</t>
  </si>
  <si>
    <t>2 Weeks</t>
  </si>
  <si>
    <t>4 Weeks</t>
  </si>
  <si>
    <t>3 Weeks</t>
  </si>
  <si>
    <t>7 Weeks</t>
  </si>
  <si>
    <t>Discount Rates:</t>
  </si>
  <si>
    <t>Below are the details of the Early Registration Discount.  For families that have multiple campers in camp, the Multiple-Child Discount applies as well.</t>
  </si>
  <si>
    <t>Discount
(10%)</t>
  </si>
  <si>
    <t>Discount
(15%)</t>
  </si>
  <si>
    <t>Discount
(20%)</t>
  </si>
  <si>
    <t>3 or more</t>
  </si>
  <si>
    <t>Notes:</t>
  </si>
  <si>
    <r>
      <t xml:space="preserve">1. HST is the </t>
    </r>
    <r>
      <rPr>
        <b/>
        <sz val="8"/>
        <rFont val="Trebuchet MS"/>
        <family val="2"/>
      </rPr>
      <t>H</t>
    </r>
    <r>
      <rPr>
        <sz val="8"/>
        <rFont val="Trebuchet MS"/>
        <family val="2"/>
      </rPr>
      <t xml:space="preserve">armonized </t>
    </r>
    <r>
      <rPr>
        <b/>
        <sz val="8"/>
        <rFont val="Trebuchet MS"/>
        <family val="2"/>
      </rPr>
      <t>S</t>
    </r>
    <r>
      <rPr>
        <sz val="8"/>
        <rFont val="Trebuchet MS"/>
        <family val="2"/>
      </rPr>
      <t xml:space="preserve">ales </t>
    </r>
    <r>
      <rPr>
        <b/>
        <sz val="8"/>
        <rFont val="Trebuchet MS"/>
        <family val="2"/>
      </rPr>
      <t>T</t>
    </r>
    <r>
      <rPr>
        <sz val="8"/>
        <rFont val="Trebuchet MS"/>
        <family val="2"/>
      </rPr>
      <t>ax (formally called GST &amp; PST)</t>
    </r>
  </si>
  <si>
    <t>2. All values are in US dollars</t>
  </si>
  <si>
    <t>3. All previous year's fees must be paid in full to be eligible for Early Registration Discount Program</t>
  </si>
  <si>
    <t>4. Rates do not include any transportation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</si>
</sst>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Trebuchet MS"/>
      <family val="2"/>
    </font>
    <font>
      <sz val="18"/>
      <color indexed="10"/>
      <name val="Revue Std"/>
      <family val="3"/>
    </font>
    <font>
      <b/>
      <sz val="13"/>
      <name val="Trebuchet MS"/>
      <family val="2"/>
    </font>
    <font>
      <b/>
      <u/>
      <sz val="13"/>
      <name val="Trebuchet MS"/>
      <family val="2"/>
    </font>
    <font>
      <b/>
      <sz val="10"/>
      <name val="Trebuchet MS"/>
      <family val="2"/>
    </font>
    <font>
      <b/>
      <sz val="10"/>
      <color indexed="9"/>
      <name val="Trebuchet MS"/>
      <family val="2"/>
    </font>
    <font>
      <b/>
      <sz val="10"/>
      <color theme="0"/>
      <name val="Trebuchet MS"/>
      <family val="2"/>
    </font>
    <font>
      <b/>
      <sz val="11"/>
      <color indexed="8"/>
      <name val="Calibri"/>
      <family val="2"/>
    </font>
    <font>
      <b/>
      <sz val="12"/>
      <name val="Trebuchet MS"/>
      <family val="2"/>
    </font>
    <font>
      <b/>
      <sz val="10"/>
      <color indexed="10"/>
      <name val="Trebuchet MS"/>
      <family val="2"/>
    </font>
    <font>
      <sz val="12"/>
      <color indexed="8"/>
      <name val="Calibri"/>
      <family val="2"/>
    </font>
    <font>
      <i/>
      <sz val="9"/>
      <name val="Trebuchet MS"/>
      <family val="2"/>
    </font>
    <font>
      <b/>
      <u/>
      <sz val="8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wrapText="1"/>
    </xf>
    <xf numFmtId="0" fontId="6" fillId="6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1" fillId="8" borderId="2" xfId="0" applyNumberFormat="1" applyFont="1" applyFill="1" applyBorder="1" applyAlignment="1">
      <alignment horizontal="center"/>
    </xf>
    <xf numFmtId="164" fontId="6" fillId="8" borderId="2" xfId="0" applyNumberFormat="1" applyFont="1" applyFill="1" applyBorder="1" applyAlignment="1">
      <alignment horizontal="center"/>
    </xf>
    <xf numFmtId="44" fontId="12" fillId="0" borderId="2" xfId="1" applyFont="1" applyBorder="1"/>
    <xf numFmtId="0" fontId="4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11" fillId="8" borderId="2" xfId="0" applyNumberFormat="1" applyFont="1" applyFill="1" applyBorder="1" applyAlignment="1">
      <alignment horizontal="right"/>
    </xf>
    <xf numFmtId="164" fontId="6" fillId="8" borderId="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/>
    <xf numFmtId="0" fontId="1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95250</xdr:rowOff>
    </xdr:from>
    <xdr:to>
      <xdr:col>1</xdr:col>
      <xdr:colOff>301625</xdr:colOff>
      <xdr:row>0</xdr:row>
      <xdr:rowOff>1003300</xdr:rowOff>
    </xdr:to>
    <xdr:pic>
      <xdr:nvPicPr>
        <xdr:cNvPr id="2" name="Picture 1" descr="Patc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95250"/>
          <a:ext cx="1044575" cy="908050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438150</xdr:colOff>
      <xdr:row>0</xdr:row>
      <xdr:rowOff>19050</xdr:rowOff>
    </xdr:from>
    <xdr:to>
      <xdr:col>15</xdr:col>
      <xdr:colOff>723900</xdr:colOff>
      <xdr:row>1</xdr:row>
      <xdr:rowOff>19050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390650" y="19050"/>
          <a:ext cx="7499350" cy="1041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1</xdr:col>
      <xdr:colOff>457200</xdr:colOff>
      <xdr:row>0</xdr:row>
      <xdr:rowOff>114300</xdr:rowOff>
    </xdr:from>
    <xdr:to>
      <xdr:col>11</xdr:col>
      <xdr:colOff>590550</xdr:colOff>
      <xdr:row>0</xdr:row>
      <xdr:rowOff>1019175</xdr:rowOff>
    </xdr:to>
    <xdr:sp macro="" textlink="">
      <xdr:nvSpPr>
        <xdr:cNvPr id="4" name="WordArt 3"/>
        <xdr:cNvSpPr>
          <a:spLocks noChangeArrowheads="1" noChangeShapeType="1" noTextEdit="1"/>
        </xdr:cNvSpPr>
      </xdr:nvSpPr>
      <xdr:spPr bwMode="auto">
        <a:xfrm>
          <a:off x="1409700" y="114300"/>
          <a:ext cx="5518150" cy="904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49803"/>
            </a:avLst>
          </a:prstTxWarp>
        </a:bodyPr>
        <a:lstStyle/>
        <a:p>
          <a:pPr algn="ctr" rtl="0">
            <a:buNone/>
          </a:pPr>
          <a:r>
            <a:rPr lang="en-US" sz="2000" kern="10" spc="0">
              <a:ln w="12700">
                <a:solidFill>
                  <a:srgbClr xmlns:mc="http://schemas.openxmlformats.org/markup-compatibility/2006" xmlns:a14="http://schemas.microsoft.com/office/drawing/2010/main" val="000090" mc:Ignorable="a14" a14:legacySpreadsheetColorIndex="18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DD0806" mc:Ignorable="a14" a14:legacySpreadsheetColorIndex="10"/>
              </a:solidFill>
              <a:effectLst>
                <a:outerShdw dist="35921" dir="2700000" algn="ctr" rotWithShape="0">
                  <a:srgbClr xmlns:mc="http://schemas.openxmlformats.org/markup-compatibility/2006" xmlns:a14="http://schemas.microsoft.com/office/drawing/2010/main" val="FFFF99" mc:Ignorable="a14" a14:legacySpreadsheetColorIndex="43"/>
                </a:outerShdw>
              </a:effectLst>
              <a:latin typeface="Revue Std"/>
            </a:rPr>
            <a:t> 2017 EARLY REGISTRATION</a:t>
          </a:r>
        </a:p>
        <a:p>
          <a:pPr algn="ctr" rtl="0">
            <a:buNone/>
          </a:pPr>
          <a:r>
            <a:rPr lang="en-US" sz="2000" kern="10" spc="0">
              <a:ln w="12700">
                <a:solidFill>
                  <a:srgbClr xmlns:mc="http://schemas.openxmlformats.org/markup-compatibility/2006" xmlns:a14="http://schemas.microsoft.com/office/drawing/2010/main" val="000090" mc:Ignorable="a14" a14:legacySpreadsheetColorIndex="18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DD0806" mc:Ignorable="a14" a14:legacySpreadsheetColorIndex="10"/>
              </a:solidFill>
              <a:effectLst>
                <a:outerShdw dist="35921" dir="2700000" algn="ctr" rotWithShape="0">
                  <a:srgbClr xmlns:mc="http://schemas.openxmlformats.org/markup-compatibility/2006" xmlns:a14="http://schemas.microsoft.com/office/drawing/2010/main" val="FFFF99" mc:Ignorable="a14" a14:legacySpreadsheetColorIndex="43"/>
                </a:outerShdw>
              </a:effectLst>
              <a:latin typeface="Revue Std"/>
            </a:rPr>
            <a:t>DISCOUNT PROGRAM</a:t>
          </a:r>
        </a:p>
      </xdr:txBody>
    </xdr:sp>
    <xdr:clientData/>
  </xdr:twoCellAnchor>
  <xdr:oneCellAnchor>
    <xdr:from>
      <xdr:col>11</xdr:col>
      <xdr:colOff>704532</xdr:colOff>
      <xdr:row>0</xdr:row>
      <xdr:rowOff>409575</xdr:rowOff>
    </xdr:from>
    <xdr:ext cx="1534162" cy="604141"/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7041832" y="409575"/>
          <a:ext cx="1534162" cy="604141"/>
        </a:xfrm>
        <a:prstGeom prst="star16">
          <a:avLst>
            <a:gd name="adj" fmla="val 42306"/>
          </a:avLst>
        </a:prstGeom>
        <a:solidFill>
          <a:srgbClr xmlns:mc="http://schemas.openxmlformats.org/markup-compatibility/2006" xmlns:a14="http://schemas.microsoft.com/office/drawing/2010/main" val="FCF305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 Narrow"/>
            </a:rPr>
            <a:t>Big Savings for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 Narrow"/>
            </a:rPr>
            <a:t>2016 Alumni !</a:t>
          </a:r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sqref="A1:XFD34"/>
    </sheetView>
  </sheetViews>
  <sheetFormatPr baseColWidth="10" defaultRowHeight="15" x14ac:dyDescent="0"/>
  <sheetData>
    <row r="1" spans="1:16" s="1" customFormat="1" ht="82.5" customHeight="1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6" s="1" customFormat="1">
      <c r="E2"/>
      <c r="G2"/>
      <c r="I2"/>
    </row>
    <row r="3" spans="1:16" s="1" customFormat="1" ht="36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1" customFormat="1" ht="36.75" customHeight="1">
      <c r="A4" s="4" t="s">
        <v>2</v>
      </c>
      <c r="B4" s="4"/>
      <c r="C4" s="5"/>
      <c r="D4" s="5"/>
      <c r="E4" s="5"/>
      <c r="F4" s="5"/>
      <c r="G4" s="5"/>
      <c r="H4" s="5"/>
      <c r="I4" s="5"/>
      <c r="J4" s="5"/>
    </row>
    <row r="5" spans="1:16" s="1" customFormat="1" ht="30" customHeight="1">
      <c r="A5" s="6" t="s">
        <v>3</v>
      </c>
      <c r="B5" s="6" t="s">
        <v>4</v>
      </c>
      <c r="C5" s="6" t="s">
        <v>5</v>
      </c>
      <c r="D5" s="6" t="s">
        <v>6</v>
      </c>
      <c r="E5"/>
      <c r="F5" s="7" t="s">
        <v>7</v>
      </c>
      <c r="G5"/>
      <c r="H5" s="8" t="s">
        <v>8</v>
      </c>
      <c r="I5"/>
      <c r="J5" s="9" t="s">
        <v>9</v>
      </c>
      <c r="L5" s="10" t="s">
        <v>10</v>
      </c>
      <c r="N5" s="10" t="s">
        <v>11</v>
      </c>
      <c r="P5" s="11" t="s">
        <v>12</v>
      </c>
    </row>
    <row r="6" spans="1:16" s="1" customFormat="1" ht="15" customHeight="1">
      <c r="A6" s="12">
        <v>1</v>
      </c>
      <c r="B6" s="13" t="s">
        <v>13</v>
      </c>
      <c r="C6" s="14">
        <v>2290</v>
      </c>
      <c r="D6" s="14">
        <f>C6*0.13</f>
        <v>297.7</v>
      </c>
      <c r="E6" s="15"/>
      <c r="F6" s="14">
        <f>SUM(C6:D6)</f>
        <v>2587.6999999999998</v>
      </c>
      <c r="G6" s="15"/>
      <c r="H6" s="16">
        <f>F6*0</f>
        <v>0</v>
      </c>
      <c r="I6" s="15"/>
      <c r="J6" s="17">
        <f>F6-H6</f>
        <v>2587.6999999999998</v>
      </c>
      <c r="L6" s="18">
        <v>60</v>
      </c>
      <c r="N6" s="18">
        <v>75</v>
      </c>
      <c r="P6" s="17">
        <f>J6+L6+N6</f>
        <v>2722.7</v>
      </c>
    </row>
    <row r="7" spans="1:16" s="1" customFormat="1" ht="15" customHeight="1">
      <c r="A7" s="12"/>
      <c r="B7" s="13" t="s">
        <v>14</v>
      </c>
      <c r="C7" s="14">
        <v>4190</v>
      </c>
      <c r="D7" s="14">
        <f>C7*0.13</f>
        <v>544.70000000000005</v>
      </c>
      <c r="E7" s="15"/>
      <c r="F7" s="14">
        <f>SUM(C7:D7)</f>
        <v>4734.7</v>
      </c>
      <c r="G7" s="15"/>
      <c r="H7" s="16">
        <f>F7*0</f>
        <v>0</v>
      </c>
      <c r="I7" s="15"/>
      <c r="J7" s="17">
        <f>F7-H7</f>
        <v>4734.7</v>
      </c>
      <c r="L7" s="18">
        <v>60</v>
      </c>
      <c r="N7" s="18">
        <v>100</v>
      </c>
      <c r="P7" s="17">
        <f>J7+L7+N7</f>
        <v>4894.7</v>
      </c>
    </row>
    <row r="8" spans="1:16" s="1" customFormat="1" ht="15" customHeight="1">
      <c r="A8" s="12"/>
      <c r="B8" s="13" t="s">
        <v>15</v>
      </c>
      <c r="C8" s="14">
        <v>3300</v>
      </c>
      <c r="D8" s="14">
        <f>C8*0.13</f>
        <v>429</v>
      </c>
      <c r="E8" s="15"/>
      <c r="F8" s="14">
        <f>SUM(C8:D8)</f>
        <v>3729</v>
      </c>
      <c r="G8" s="15"/>
      <c r="H8" s="16">
        <f>F8*0</f>
        <v>0</v>
      </c>
      <c r="I8" s="15"/>
      <c r="J8" s="17">
        <f>F8-H8</f>
        <v>3729</v>
      </c>
      <c r="L8" s="18">
        <v>60</v>
      </c>
      <c r="N8" s="18">
        <v>100</v>
      </c>
      <c r="P8" s="17">
        <f>J8+L8+N8</f>
        <v>3889</v>
      </c>
    </row>
    <row r="9" spans="1:16" s="1" customFormat="1" ht="15" customHeight="1">
      <c r="A9" s="12"/>
      <c r="B9" s="13" t="s">
        <v>16</v>
      </c>
      <c r="C9" s="14">
        <v>5875</v>
      </c>
      <c r="D9" s="14">
        <f>C9*0.13</f>
        <v>763.75</v>
      </c>
      <c r="E9" s="15"/>
      <c r="F9" s="14">
        <f>SUM(C9:D9)</f>
        <v>6638.75</v>
      </c>
      <c r="G9" s="15"/>
      <c r="H9" s="16">
        <f>F9*0</f>
        <v>0</v>
      </c>
      <c r="I9" s="15"/>
      <c r="J9" s="17">
        <f>F9-H9</f>
        <v>6638.75</v>
      </c>
      <c r="L9" s="18">
        <v>60</v>
      </c>
      <c r="N9" s="18">
        <v>200</v>
      </c>
      <c r="P9" s="17">
        <f>J9+L9+N9</f>
        <v>6898.75</v>
      </c>
    </row>
    <row r="10" spans="1:16" s="1" customFormat="1">
      <c r="E10"/>
      <c r="G10"/>
      <c r="I10"/>
    </row>
    <row r="11" spans="1:16" s="1" customFormat="1" ht="30.75" customHeight="1">
      <c r="A11" s="19" t="s">
        <v>17</v>
      </c>
      <c r="B11" s="19"/>
      <c r="C11" s="20" t="s">
        <v>18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s="21" customFormat="1" ht="28">
      <c r="A12" s="6" t="s">
        <v>3</v>
      </c>
      <c r="B12" s="6" t="s">
        <v>4</v>
      </c>
      <c r="C12" s="6" t="s">
        <v>5</v>
      </c>
      <c r="D12" s="6" t="s">
        <v>6</v>
      </c>
      <c r="E12"/>
      <c r="F12" s="7" t="s">
        <v>7</v>
      </c>
      <c r="G12"/>
      <c r="H12" s="8" t="s">
        <v>19</v>
      </c>
      <c r="I12"/>
      <c r="J12" s="9" t="s">
        <v>9</v>
      </c>
      <c r="L12" s="10" t="s">
        <v>10</v>
      </c>
      <c r="M12" s="1"/>
      <c r="N12" s="10" t="s">
        <v>11</v>
      </c>
      <c r="P12" s="11" t="s">
        <v>12</v>
      </c>
    </row>
    <row r="13" spans="1:16" s="1" customFormat="1">
      <c r="A13" s="12">
        <v>1</v>
      </c>
      <c r="B13" s="13" t="s">
        <v>13</v>
      </c>
      <c r="C13" s="14">
        <f>$C$6</f>
        <v>2290</v>
      </c>
      <c r="D13" s="14">
        <f>C13*0.13</f>
        <v>297.7</v>
      </c>
      <c r="E13" s="15"/>
      <c r="F13" s="14">
        <f>SUM(C13:D13)</f>
        <v>2587.6999999999998</v>
      </c>
      <c r="G13" s="15"/>
      <c r="H13" s="16">
        <f>F13*0.1</f>
        <v>258.77</v>
      </c>
      <c r="I13" s="15"/>
      <c r="J13" s="17">
        <f>F13-H13</f>
        <v>2328.9299999999998</v>
      </c>
      <c r="L13" s="18">
        <f>$L$6</f>
        <v>60</v>
      </c>
      <c r="N13" s="18">
        <v>75</v>
      </c>
      <c r="P13" s="17">
        <f>J13+L13+N13</f>
        <v>2463.9299999999998</v>
      </c>
    </row>
    <row r="14" spans="1:16" s="1" customFormat="1">
      <c r="A14" s="12"/>
      <c r="B14" s="13" t="s">
        <v>14</v>
      </c>
      <c r="C14" s="14">
        <f>$C$7</f>
        <v>4190</v>
      </c>
      <c r="D14" s="14">
        <f>C14*0.13</f>
        <v>544.70000000000005</v>
      </c>
      <c r="E14" s="15"/>
      <c r="F14" s="14">
        <f>SUM(C14:D14)</f>
        <v>4734.7</v>
      </c>
      <c r="G14" s="15"/>
      <c r="H14" s="16">
        <f>F14*0.1</f>
        <v>473.47</v>
      </c>
      <c r="I14" s="15"/>
      <c r="J14" s="17">
        <f>F14-H14</f>
        <v>4261.2299999999996</v>
      </c>
      <c r="L14" s="18">
        <f>$L$7</f>
        <v>60</v>
      </c>
      <c r="N14" s="18">
        <v>100</v>
      </c>
      <c r="P14" s="17">
        <f>J14+L14+N14</f>
        <v>4421.2299999999996</v>
      </c>
    </row>
    <row r="15" spans="1:16" s="1" customFormat="1">
      <c r="A15" s="12"/>
      <c r="B15" s="13" t="s">
        <v>15</v>
      </c>
      <c r="C15" s="14">
        <f>$C$8</f>
        <v>3300</v>
      </c>
      <c r="D15" s="14">
        <f>C15*0.13</f>
        <v>429</v>
      </c>
      <c r="E15" s="15"/>
      <c r="F15" s="14">
        <f>SUM(C15:D15)</f>
        <v>3729</v>
      </c>
      <c r="G15" s="15"/>
      <c r="H15" s="16">
        <f>F15*0.1</f>
        <v>372.90000000000003</v>
      </c>
      <c r="I15" s="15"/>
      <c r="J15" s="17">
        <f>F15-H15</f>
        <v>3356.1</v>
      </c>
      <c r="L15" s="18">
        <f>$L$8</f>
        <v>60</v>
      </c>
      <c r="N15" s="18">
        <v>100</v>
      </c>
      <c r="P15" s="17">
        <f>J15+L15+N15</f>
        <v>3516.1</v>
      </c>
    </row>
    <row r="16" spans="1:16" s="1" customFormat="1">
      <c r="A16" s="12"/>
      <c r="B16" s="13" t="s">
        <v>16</v>
      </c>
      <c r="C16" s="14">
        <f>$C$9</f>
        <v>5875</v>
      </c>
      <c r="D16" s="14">
        <f>C16*0.13</f>
        <v>763.75</v>
      </c>
      <c r="E16" s="15"/>
      <c r="F16" s="14">
        <f>SUM(C16:D16)</f>
        <v>6638.75</v>
      </c>
      <c r="G16" s="15"/>
      <c r="H16" s="16">
        <f>F16*0.1</f>
        <v>663.875</v>
      </c>
      <c r="I16" s="15"/>
      <c r="J16" s="17">
        <f>F16-H16</f>
        <v>5974.875</v>
      </c>
      <c r="L16" s="18">
        <f>$L$9</f>
        <v>60</v>
      </c>
      <c r="N16" s="18">
        <v>200</v>
      </c>
      <c r="P16" s="17">
        <f>J16+L16+N16</f>
        <v>6234.875</v>
      </c>
    </row>
    <row r="17" spans="1:16" s="1" customFormat="1">
      <c r="B17" s="22"/>
      <c r="E17"/>
      <c r="G17"/>
      <c r="I17"/>
    </row>
    <row r="18" spans="1:16" s="1" customFormat="1" ht="28">
      <c r="A18" s="6" t="s">
        <v>3</v>
      </c>
      <c r="B18" s="6" t="s">
        <v>4</v>
      </c>
      <c r="C18" s="6" t="s">
        <v>5</v>
      </c>
      <c r="D18" s="6" t="s">
        <v>6</v>
      </c>
      <c r="E18"/>
      <c r="F18" s="7" t="s">
        <v>7</v>
      </c>
      <c r="G18"/>
      <c r="H18" s="8" t="s">
        <v>20</v>
      </c>
      <c r="I18"/>
      <c r="J18" s="9" t="s">
        <v>9</v>
      </c>
      <c r="L18" s="10" t="s">
        <v>10</v>
      </c>
      <c r="N18" s="10" t="s">
        <v>11</v>
      </c>
      <c r="P18" s="11" t="s">
        <v>12</v>
      </c>
    </row>
    <row r="19" spans="1:16" s="1" customFormat="1">
      <c r="A19" s="12">
        <v>2</v>
      </c>
      <c r="B19" s="13" t="s">
        <v>13</v>
      </c>
      <c r="C19" s="14">
        <f>$C$6</f>
        <v>2290</v>
      </c>
      <c r="D19" s="23">
        <f>C19*0.13</f>
        <v>297.7</v>
      </c>
      <c r="E19"/>
      <c r="F19" s="23">
        <f>SUM(C19:D19)</f>
        <v>2587.6999999999998</v>
      </c>
      <c r="G19"/>
      <c r="H19" s="24">
        <f>F19*0.15</f>
        <v>388.15499999999997</v>
      </c>
      <c r="I19"/>
      <c r="J19" s="25">
        <f>F19-H19</f>
        <v>2199.5450000000001</v>
      </c>
      <c r="L19" s="18">
        <f>$L$6</f>
        <v>60</v>
      </c>
      <c r="N19" s="18">
        <v>75</v>
      </c>
      <c r="P19" s="17">
        <f>J19+L19+N19</f>
        <v>2334.5450000000001</v>
      </c>
    </row>
    <row r="20" spans="1:16" s="1" customFormat="1">
      <c r="A20" s="12"/>
      <c r="B20" s="13" t="s">
        <v>14</v>
      </c>
      <c r="C20" s="14">
        <f>$C$7</f>
        <v>4190</v>
      </c>
      <c r="D20" s="23">
        <f>C20*0.13</f>
        <v>544.70000000000005</v>
      </c>
      <c r="E20"/>
      <c r="F20" s="23">
        <f>SUM(C20:D20)</f>
        <v>4734.7</v>
      </c>
      <c r="G20"/>
      <c r="H20" s="24">
        <f>F20*0.15</f>
        <v>710.20499999999993</v>
      </c>
      <c r="I20"/>
      <c r="J20" s="25">
        <f>F20-H20</f>
        <v>4024.4949999999999</v>
      </c>
      <c r="L20" s="18">
        <f>$L$7</f>
        <v>60</v>
      </c>
      <c r="N20" s="18">
        <v>100</v>
      </c>
      <c r="P20" s="17">
        <f>J20+L20+N20</f>
        <v>4184.4949999999999</v>
      </c>
    </row>
    <row r="21" spans="1:16" s="1" customFormat="1">
      <c r="A21" s="12"/>
      <c r="B21" s="13" t="s">
        <v>15</v>
      </c>
      <c r="C21" s="14">
        <f>$C$8</f>
        <v>3300</v>
      </c>
      <c r="D21" s="23">
        <f>C21*0.13</f>
        <v>429</v>
      </c>
      <c r="E21"/>
      <c r="F21" s="23">
        <f>SUM(C21:D21)</f>
        <v>3729</v>
      </c>
      <c r="G21"/>
      <c r="H21" s="24">
        <f>F21*0.15</f>
        <v>559.35</v>
      </c>
      <c r="I21"/>
      <c r="J21" s="25">
        <f>F21-H21</f>
        <v>3169.65</v>
      </c>
      <c r="L21" s="18">
        <f>$L$8</f>
        <v>60</v>
      </c>
      <c r="N21" s="18">
        <v>100</v>
      </c>
      <c r="P21" s="17">
        <f>J21+L21+N21</f>
        <v>3329.65</v>
      </c>
    </row>
    <row r="22" spans="1:16" s="1" customFormat="1">
      <c r="A22" s="12"/>
      <c r="B22" s="13" t="s">
        <v>16</v>
      </c>
      <c r="C22" s="14">
        <f>$C$9</f>
        <v>5875</v>
      </c>
      <c r="D22" s="23">
        <f>C22*0.13</f>
        <v>763.75</v>
      </c>
      <c r="E22"/>
      <c r="F22" s="23">
        <f>SUM(C22:D22)</f>
        <v>6638.75</v>
      </c>
      <c r="G22"/>
      <c r="H22" s="24">
        <f>F22*0.15</f>
        <v>995.8125</v>
      </c>
      <c r="I22"/>
      <c r="J22" s="25">
        <f>F22-H22</f>
        <v>5642.9375</v>
      </c>
      <c r="L22" s="18">
        <f>$L$9</f>
        <v>60</v>
      </c>
      <c r="N22" s="18">
        <v>200</v>
      </c>
      <c r="P22" s="17">
        <f>J22+L22+N22</f>
        <v>5902.9375</v>
      </c>
    </row>
    <row r="23" spans="1:16" s="1" customFormat="1">
      <c r="A23"/>
      <c r="B23" s="26"/>
      <c r="C23"/>
      <c r="D23"/>
      <c r="E23"/>
      <c r="F23"/>
      <c r="G23"/>
      <c r="H23"/>
      <c r="I23"/>
      <c r="J23"/>
    </row>
    <row r="24" spans="1:16" s="1" customFormat="1" ht="28">
      <c r="A24" s="6" t="s">
        <v>3</v>
      </c>
      <c r="B24" s="6" t="s">
        <v>4</v>
      </c>
      <c r="C24" s="6" t="s">
        <v>5</v>
      </c>
      <c r="D24" s="6" t="s">
        <v>6</v>
      </c>
      <c r="E24"/>
      <c r="F24" s="7" t="s">
        <v>7</v>
      </c>
      <c r="G24"/>
      <c r="H24" s="8" t="s">
        <v>21</v>
      </c>
      <c r="I24"/>
      <c r="J24" s="9" t="s">
        <v>9</v>
      </c>
      <c r="L24" s="10" t="s">
        <v>10</v>
      </c>
      <c r="N24" s="10" t="s">
        <v>11</v>
      </c>
      <c r="P24" s="11" t="s">
        <v>12</v>
      </c>
    </row>
    <row r="25" spans="1:16" s="1" customFormat="1">
      <c r="A25" s="12" t="s">
        <v>22</v>
      </c>
      <c r="B25" s="13" t="s">
        <v>13</v>
      </c>
      <c r="C25" s="14">
        <f>$C$6</f>
        <v>2290</v>
      </c>
      <c r="D25" s="23">
        <f>C25*0.13</f>
        <v>297.7</v>
      </c>
      <c r="E25"/>
      <c r="F25" s="23">
        <f>SUM(C25:D25)</f>
        <v>2587.6999999999998</v>
      </c>
      <c r="G25"/>
      <c r="H25" s="24">
        <f>F25*0.2</f>
        <v>517.54</v>
      </c>
      <c r="I25"/>
      <c r="J25" s="25">
        <f>F25-H25</f>
        <v>2070.16</v>
      </c>
      <c r="L25" s="18">
        <f>$L$6</f>
        <v>60</v>
      </c>
      <c r="N25" s="18">
        <v>75</v>
      </c>
      <c r="P25" s="17">
        <f>J25+L25+N25</f>
        <v>2205.16</v>
      </c>
    </row>
    <row r="26" spans="1:16" s="1" customFormat="1">
      <c r="A26" s="12"/>
      <c r="B26" s="13" t="s">
        <v>14</v>
      </c>
      <c r="C26" s="14">
        <f>$C$7</f>
        <v>4190</v>
      </c>
      <c r="D26" s="23">
        <f>C26*0.13</f>
        <v>544.70000000000005</v>
      </c>
      <c r="E26"/>
      <c r="F26" s="23">
        <f>SUM(C26:D26)</f>
        <v>4734.7</v>
      </c>
      <c r="G26"/>
      <c r="H26" s="24">
        <f>F26*0.2</f>
        <v>946.94</v>
      </c>
      <c r="I26"/>
      <c r="J26" s="25">
        <f>F26-H26</f>
        <v>3787.7599999999998</v>
      </c>
      <c r="L26" s="18">
        <f>$L$7</f>
        <v>60</v>
      </c>
      <c r="N26" s="18">
        <v>100</v>
      </c>
      <c r="P26" s="17">
        <f>J26+L26+N26</f>
        <v>3947.7599999999998</v>
      </c>
    </row>
    <row r="27" spans="1:16" s="1" customFormat="1">
      <c r="A27" s="12"/>
      <c r="B27" s="13" t="s">
        <v>15</v>
      </c>
      <c r="C27" s="14">
        <f>$C$8</f>
        <v>3300</v>
      </c>
      <c r="D27" s="23">
        <f>C27*0.13</f>
        <v>429</v>
      </c>
      <c r="E27"/>
      <c r="F27" s="23">
        <f>SUM(C27:D27)</f>
        <v>3729</v>
      </c>
      <c r="G27"/>
      <c r="H27" s="24">
        <f>F27*0.2</f>
        <v>745.80000000000007</v>
      </c>
      <c r="I27"/>
      <c r="J27" s="25">
        <f>F27-H27</f>
        <v>2983.2</v>
      </c>
      <c r="L27" s="18">
        <f>$L$8</f>
        <v>60</v>
      </c>
      <c r="N27" s="18">
        <v>100</v>
      </c>
      <c r="P27" s="17">
        <f>J27+L27+N27</f>
        <v>3143.2</v>
      </c>
    </row>
    <row r="28" spans="1:16" s="1" customFormat="1">
      <c r="A28" s="12"/>
      <c r="B28" s="13" t="s">
        <v>16</v>
      </c>
      <c r="C28" s="14">
        <f>$C$9</f>
        <v>5875</v>
      </c>
      <c r="D28" s="23">
        <f>C28*0.13</f>
        <v>763.75</v>
      </c>
      <c r="E28"/>
      <c r="F28" s="23">
        <f>SUM(C28:D28)</f>
        <v>6638.75</v>
      </c>
      <c r="G28"/>
      <c r="H28" s="24">
        <f>F28*0.2</f>
        <v>1327.75</v>
      </c>
      <c r="I28"/>
      <c r="J28" s="25">
        <f>F28-H28</f>
        <v>5311</v>
      </c>
      <c r="L28" s="18">
        <f>$L$9</f>
        <v>60</v>
      </c>
      <c r="N28" s="18">
        <v>200</v>
      </c>
      <c r="P28" s="17">
        <f>J28+L28+N28</f>
        <v>5571</v>
      </c>
    </row>
    <row r="29" spans="1:16" s="1" customFormat="1">
      <c r="E29"/>
      <c r="G29"/>
      <c r="I29"/>
    </row>
    <row r="30" spans="1:16" s="1" customFormat="1">
      <c r="A30" s="27" t="s">
        <v>23</v>
      </c>
      <c r="E30"/>
      <c r="G30"/>
      <c r="I30"/>
    </row>
    <row r="31" spans="1:16" s="1" customFormat="1">
      <c r="A31" s="28" t="s">
        <v>24</v>
      </c>
      <c r="E31"/>
      <c r="G31"/>
      <c r="I31"/>
    </row>
    <row r="32" spans="1:16" s="1" customFormat="1">
      <c r="A32" s="28" t="s">
        <v>25</v>
      </c>
      <c r="E32"/>
      <c r="G32"/>
      <c r="I32"/>
    </row>
    <row r="33" spans="1:9" s="1" customFormat="1">
      <c r="A33" s="28" t="s">
        <v>26</v>
      </c>
      <c r="E33"/>
      <c r="G33"/>
      <c r="I33"/>
    </row>
    <row r="34" spans="1:9" s="1" customFormat="1">
      <c r="A34" s="28" t="s">
        <v>27</v>
      </c>
      <c r="E34"/>
      <c r="G34"/>
      <c r="I34"/>
    </row>
  </sheetData>
  <mergeCells count="9">
    <mergeCell ref="A13:A16"/>
    <mergeCell ref="A19:A22"/>
    <mergeCell ref="A25:A28"/>
    <mergeCell ref="B1:J1"/>
    <mergeCell ref="A3:P3"/>
    <mergeCell ref="A4:B4"/>
    <mergeCell ref="A6:A9"/>
    <mergeCell ref="A11:B11"/>
    <mergeCell ref="C11:P11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Women's Health &amp; Midwifery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Trisha Ludwig</dc:creator>
  <cp:lastModifiedBy>Trisha Ludwig</cp:lastModifiedBy>
  <dcterms:created xsi:type="dcterms:W3CDTF">2016-09-06T14:40:46Z</dcterms:created>
  <dcterms:modified xsi:type="dcterms:W3CDTF">2016-09-06T14:41:35Z</dcterms:modified>
</cp:coreProperties>
</file>